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036"/>
  </bookViews>
  <sheets>
    <sheet name="Coplanar" sheetId="20" r:id="rId1"/>
    <sheet name="Coaxial" sheetId="2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0" l="1"/>
  <c r="C19" i="20" l="1"/>
  <c r="C17" i="20"/>
  <c r="C18" i="20"/>
  <c r="C13" i="20" l="1"/>
  <c r="C14" i="23" l="1"/>
  <c r="C23" i="23"/>
  <c r="C12" i="23"/>
  <c r="C13" i="23"/>
  <c r="C10" i="23"/>
  <c r="C5" i="23"/>
  <c r="C6" i="23"/>
  <c r="C4" i="23"/>
  <c r="C27" i="20"/>
  <c r="C28" i="20" s="1"/>
  <c r="C5" i="20"/>
  <c r="C4" i="20"/>
  <c r="C17" i="23" l="1"/>
  <c r="C19" i="23"/>
  <c r="C18" i="23"/>
  <c r="C26" i="20"/>
  <c r="C25" i="20"/>
  <c r="C26" i="23" l="1"/>
  <c r="C25" i="23"/>
  <c r="C28" i="23"/>
</calcChain>
</file>

<file path=xl/sharedStrings.xml><?xml version="1.0" encoding="utf-8"?>
<sst xmlns="http://schemas.openxmlformats.org/spreadsheetml/2006/main" count="100" uniqueCount="51">
  <si>
    <t>W</t>
  </si>
  <si>
    <t xml:space="preserve"> ---</t>
  </si>
  <si>
    <t>H</t>
  </si>
  <si>
    <t>m</t>
  </si>
  <si>
    <t xml:space="preserve"> ---------------------------------------</t>
  </si>
  <si>
    <t>µ0</t>
  </si>
  <si>
    <t>Vs/Am</t>
  </si>
  <si>
    <t>MHz</t>
  </si>
  <si>
    <r>
      <t>L</t>
    </r>
    <r>
      <rPr>
        <vertAlign val="subscript"/>
        <sz val="11"/>
        <color theme="1"/>
        <rFont val="Calibri"/>
        <family val="2"/>
        <scheme val="minor"/>
      </rPr>
      <t>A</t>
    </r>
  </si>
  <si>
    <r>
      <t>R</t>
    </r>
    <r>
      <rPr>
        <vertAlign val="subscript"/>
        <sz val="11"/>
        <color theme="1"/>
        <rFont val="Calibri"/>
        <family val="2"/>
        <scheme val="minor"/>
      </rPr>
      <t>A</t>
    </r>
  </si>
  <si>
    <t>Loop antenna parameters</t>
  </si>
  <si>
    <r>
      <t>N</t>
    </r>
    <r>
      <rPr>
        <vertAlign val="subscript"/>
        <sz val="11"/>
        <color theme="1"/>
        <rFont val="Calibri"/>
        <family val="2"/>
        <scheme val="minor"/>
      </rPr>
      <t>A</t>
    </r>
  </si>
  <si>
    <r>
      <t>I</t>
    </r>
    <r>
      <rPr>
        <vertAlign val="subscript"/>
        <sz val="11"/>
        <color theme="1"/>
        <rFont val="Calibri"/>
        <family val="2"/>
        <scheme val="minor"/>
      </rPr>
      <t>A</t>
    </r>
  </si>
  <si>
    <t>A</t>
  </si>
  <si>
    <t>number of turns</t>
  </si>
  <si>
    <t>Constants</t>
  </si>
  <si>
    <t>magnetic field constant</t>
  </si>
  <si>
    <t>fC</t>
  </si>
  <si>
    <t>transmission carrier frequency</t>
  </si>
  <si>
    <t>antenna inductance</t>
  </si>
  <si>
    <t>Loop antenna radius</t>
  </si>
  <si>
    <t>antenna Q-factor</t>
  </si>
  <si>
    <t>Am²</t>
  </si>
  <si>
    <t>magnetic dipole momentum</t>
  </si>
  <si>
    <t>Antenna feed power (driver output)</t>
  </si>
  <si>
    <t>c</t>
  </si>
  <si>
    <t>m/s</t>
  </si>
  <si>
    <t>speed of light in vacuum</t>
  </si>
  <si>
    <r>
      <t>Q</t>
    </r>
    <r>
      <rPr>
        <vertAlign val="subscript"/>
        <sz val="11"/>
        <color theme="1"/>
        <rFont val="Calibri"/>
        <family val="2"/>
        <scheme val="minor"/>
      </rPr>
      <t>A</t>
    </r>
  </si>
  <si>
    <t>Antenna feed current (TX driver output)</t>
  </si>
  <si>
    <t>Link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</si>
  <si>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</si>
  <si>
    <t>Link distance</t>
  </si>
  <si>
    <t>A/m</t>
  </si>
  <si>
    <t>V/m</t>
  </si>
  <si>
    <t>dB(µA/m)</t>
  </si>
  <si>
    <t>dB(µV/m)</t>
  </si>
  <si>
    <t>H-field in link distance</t>
  </si>
  <si>
    <t>E-field in link distance</t>
  </si>
  <si>
    <r>
      <t>I</t>
    </r>
    <r>
      <rPr>
        <b/>
        <vertAlign val="subscript"/>
        <sz val="11"/>
        <color rgb="FFFF0000"/>
        <rFont val="Calibri"/>
        <family val="2"/>
        <scheme val="minor"/>
      </rPr>
      <t>TX</t>
    </r>
  </si>
  <si>
    <r>
      <t>P</t>
    </r>
    <r>
      <rPr>
        <b/>
        <vertAlign val="subscript"/>
        <sz val="11"/>
        <color rgb="FFFF0000"/>
        <rFont val="Calibri"/>
        <family val="2"/>
        <scheme val="minor"/>
      </rPr>
      <t>D</t>
    </r>
  </si>
  <si>
    <r>
      <t>M</t>
    </r>
    <r>
      <rPr>
        <b/>
        <vertAlign val="subscript"/>
        <sz val="11"/>
        <color rgb="FFFF0000"/>
        <rFont val="Calibri"/>
        <family val="2"/>
        <scheme val="minor"/>
      </rPr>
      <t>D</t>
    </r>
  </si>
  <si>
    <r>
      <t>H</t>
    </r>
    <r>
      <rPr>
        <b/>
        <vertAlign val="subscript"/>
        <sz val="11"/>
        <color rgb="FFFF0000"/>
        <rFont val="Calibri"/>
        <family val="2"/>
        <scheme val="minor"/>
      </rPr>
      <t>COPLANAR</t>
    </r>
  </si>
  <si>
    <r>
      <t>H</t>
    </r>
    <r>
      <rPr>
        <b/>
        <vertAlign val="subscript"/>
        <sz val="11"/>
        <color rgb="FFFF0000"/>
        <rFont val="Calibri"/>
        <family val="2"/>
        <scheme val="minor"/>
      </rPr>
      <t>COPLANAR, dB</t>
    </r>
  </si>
  <si>
    <r>
      <t>E</t>
    </r>
    <r>
      <rPr>
        <b/>
        <vertAlign val="subscript"/>
        <sz val="11"/>
        <color rgb="FFFF0000"/>
        <rFont val="Calibri"/>
        <family val="2"/>
        <scheme val="minor"/>
      </rPr>
      <t>COPLANAR</t>
    </r>
  </si>
  <si>
    <r>
      <t>E</t>
    </r>
    <r>
      <rPr>
        <b/>
        <vertAlign val="subscript"/>
        <sz val="11"/>
        <color rgb="FFFF0000"/>
        <rFont val="Calibri"/>
        <family val="2"/>
        <scheme val="minor"/>
      </rPr>
      <t>COPLANAR, dB</t>
    </r>
  </si>
  <si>
    <r>
      <t>H</t>
    </r>
    <r>
      <rPr>
        <b/>
        <vertAlign val="subscript"/>
        <sz val="11"/>
        <color rgb="FFFF0000"/>
        <rFont val="Calibri"/>
        <family val="2"/>
        <scheme val="minor"/>
      </rPr>
      <t>COAXIAL</t>
    </r>
  </si>
  <si>
    <r>
      <t>H</t>
    </r>
    <r>
      <rPr>
        <b/>
        <vertAlign val="subscript"/>
        <sz val="11"/>
        <color rgb="FFFF0000"/>
        <rFont val="Calibri"/>
        <family val="2"/>
        <scheme val="minor"/>
      </rPr>
      <t>COAXIAL, dB</t>
    </r>
  </si>
  <si>
    <r>
      <t>E</t>
    </r>
    <r>
      <rPr>
        <b/>
        <vertAlign val="subscript"/>
        <sz val="11"/>
        <color rgb="FFFF0000"/>
        <rFont val="Calibri"/>
        <family val="2"/>
        <scheme val="minor"/>
      </rPr>
      <t>COAXIAL</t>
    </r>
  </si>
  <si>
    <r>
      <t>E</t>
    </r>
    <r>
      <rPr>
        <b/>
        <vertAlign val="subscript"/>
        <sz val="11"/>
        <color rgb="FFFF0000"/>
        <rFont val="Calibri"/>
        <family val="2"/>
        <scheme val="minor"/>
      </rPr>
      <t>COAXIAL, dB</t>
    </r>
  </si>
  <si>
    <t>total antenna 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</si>
</sst>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99"/>
      <color rgb="FF3AFA2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20</xdr:row>
      <xdr:rowOff>19050</xdr:rowOff>
    </xdr:from>
    <xdr:to>
      <xdr:col>12</xdr:col>
      <xdr:colOff>209091</xdr:colOff>
      <xdr:row>29</xdr:row>
      <xdr:rowOff>87387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3775" y="4133850"/>
          <a:ext cx="3676191" cy="19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5</xdr:col>
      <xdr:colOff>675611</xdr:colOff>
      <xdr:row>52</xdr:row>
      <xdr:rowOff>94738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6400800"/>
          <a:ext cx="5314286" cy="40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5</xdr:col>
      <xdr:colOff>675611</xdr:colOff>
      <xdr:row>52</xdr:row>
      <xdr:rowOff>94738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400800"/>
          <a:ext cx="5314286" cy="4095238"/>
        </a:xfrm>
        <a:prstGeom prst="rect">
          <a:avLst/>
        </a:prstGeom>
      </xdr:spPr>
    </xdr:pic>
    <xdr:clientData/>
  </xdr:twoCellAnchor>
  <xdr:twoCellAnchor editAs="oneCell">
    <xdr:from>
      <xdr:col>7</xdr:col>
      <xdr:colOff>742950</xdr:colOff>
      <xdr:row>18</xdr:row>
      <xdr:rowOff>161925</xdr:rowOff>
    </xdr:from>
    <xdr:to>
      <xdr:col>11</xdr:col>
      <xdr:colOff>66369</xdr:colOff>
      <xdr:row>32</xdr:row>
      <xdr:rowOff>115853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05725" y="3857625"/>
          <a:ext cx="2447619" cy="2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O25" sqref="O25"/>
    </sheetView>
  </sheetViews>
  <sheetFormatPr baseColWidth="10" defaultRowHeight="14.4" x14ac:dyDescent="0.3"/>
  <cols>
    <col min="3" max="3" width="35.33203125" bestFit="1" customWidth="1"/>
    <col min="6" max="6" width="12" bestFit="1" customWidth="1"/>
    <col min="10" max="10" width="12" bestFit="1" customWidth="1"/>
  </cols>
  <sheetData>
    <row r="1" spans="1:8" ht="15" x14ac:dyDescent="0.25">
      <c r="C1" s="4"/>
      <c r="D1" s="4"/>
    </row>
    <row r="2" spans="1:8" ht="15" x14ac:dyDescent="0.25">
      <c r="B2" s="13" t="s">
        <v>15</v>
      </c>
      <c r="C2" s="13"/>
      <c r="D2" s="13"/>
      <c r="E2" s="13"/>
      <c r="F2" s="13"/>
      <c r="G2" s="13"/>
    </row>
    <row r="3" spans="1:8" ht="15" x14ac:dyDescent="0.25">
      <c r="B3" s="6"/>
      <c r="C3" s="6"/>
      <c r="D3" s="6"/>
      <c r="E3" s="6"/>
      <c r="F3" s="6"/>
      <c r="G3" s="6"/>
    </row>
    <row r="4" spans="1:8" x14ac:dyDescent="0.3">
      <c r="B4" t="s">
        <v>5</v>
      </c>
      <c r="C4" s="7">
        <f>4*PI()*10^-7</f>
        <v>1.2566370614359173E-6</v>
      </c>
      <c r="D4" s="7" t="s">
        <v>6</v>
      </c>
      <c r="F4" s="14" t="s">
        <v>16</v>
      </c>
      <c r="G4" s="14"/>
      <c r="H4" s="14"/>
    </row>
    <row r="5" spans="1:8" ht="15" x14ac:dyDescent="0.25">
      <c r="B5" t="s">
        <v>25</v>
      </c>
      <c r="C5" s="7">
        <f>2.998*10^8</f>
        <v>299800000</v>
      </c>
      <c r="D5" s="7" t="s">
        <v>26</v>
      </c>
      <c r="F5" s="14" t="s">
        <v>27</v>
      </c>
      <c r="G5" s="14"/>
      <c r="H5" s="14"/>
    </row>
    <row r="6" spans="1:8" ht="15" x14ac:dyDescent="0.25">
      <c r="B6" t="s">
        <v>17</v>
      </c>
      <c r="C6" s="7">
        <v>13.56</v>
      </c>
      <c r="D6" s="7" t="s">
        <v>7</v>
      </c>
      <c r="F6" s="14" t="s">
        <v>18</v>
      </c>
      <c r="G6" s="14"/>
      <c r="H6" s="14"/>
    </row>
    <row r="7" spans="1:8" ht="15" x14ac:dyDescent="0.25">
      <c r="C7" s="4"/>
      <c r="D7" s="4"/>
    </row>
    <row r="8" spans="1:8" ht="15" x14ac:dyDescent="0.25">
      <c r="B8" s="13" t="s">
        <v>10</v>
      </c>
      <c r="C8" s="13"/>
      <c r="D8" s="13"/>
      <c r="E8" s="13"/>
      <c r="F8" s="13"/>
      <c r="G8" s="13"/>
    </row>
    <row r="9" spans="1:8" ht="15" x14ac:dyDescent="0.25">
      <c r="C9" s="4"/>
      <c r="D9" s="4"/>
    </row>
    <row r="10" spans="1:8" ht="18" x14ac:dyDescent="0.35">
      <c r="B10" t="s">
        <v>9</v>
      </c>
      <c r="C10" s="4">
        <v>7.4999999999999997E-3</v>
      </c>
      <c r="D10" s="4" t="s">
        <v>3</v>
      </c>
      <c r="F10" s="14" t="s">
        <v>20</v>
      </c>
      <c r="G10" s="14"/>
      <c r="H10" s="14"/>
    </row>
    <row r="11" spans="1:8" ht="18" x14ac:dyDescent="0.35">
      <c r="B11" t="s">
        <v>11</v>
      </c>
      <c r="C11" s="4">
        <v>1</v>
      </c>
      <c r="D11" s="4" t="s">
        <v>1</v>
      </c>
      <c r="F11" s="14" t="s">
        <v>14</v>
      </c>
      <c r="G11" s="14"/>
      <c r="H11" s="14"/>
    </row>
    <row r="12" spans="1:8" ht="18" x14ac:dyDescent="0.35">
      <c r="B12" t="s">
        <v>12</v>
      </c>
      <c r="C12" s="4">
        <f>1</f>
        <v>1</v>
      </c>
      <c r="D12" s="4" t="s">
        <v>13</v>
      </c>
      <c r="F12" s="14" t="s">
        <v>50</v>
      </c>
      <c r="G12" s="14"/>
      <c r="H12" s="14"/>
    </row>
    <row r="13" spans="1:8" ht="18" x14ac:dyDescent="0.35">
      <c r="B13" t="s">
        <v>8</v>
      </c>
      <c r="C13" s="7">
        <f>480*10^-9</f>
        <v>4.8000000000000006E-7</v>
      </c>
      <c r="D13" s="7" t="s">
        <v>2</v>
      </c>
      <c r="F13" s="5" t="s">
        <v>19</v>
      </c>
      <c r="G13" s="5"/>
      <c r="H13" s="5"/>
    </row>
    <row r="14" spans="1:8" ht="18" x14ac:dyDescent="0.35">
      <c r="B14" t="s">
        <v>28</v>
      </c>
      <c r="C14" s="7">
        <v>35</v>
      </c>
      <c r="D14" s="7"/>
      <c r="F14" s="14" t="s">
        <v>21</v>
      </c>
      <c r="G14" s="14"/>
      <c r="H14" s="14"/>
    </row>
    <row r="15" spans="1:8" ht="15" x14ac:dyDescent="0.25">
      <c r="C15" s="4"/>
      <c r="D15" s="4"/>
    </row>
    <row r="16" spans="1:8" ht="15" x14ac:dyDescent="0.25">
      <c r="A16" s="15" t="s">
        <v>4</v>
      </c>
      <c r="B16" s="15"/>
      <c r="C16" s="15"/>
      <c r="D16" s="15"/>
      <c r="E16" s="15"/>
    </row>
    <row r="17" spans="1:9" ht="18" x14ac:dyDescent="0.35">
      <c r="A17" s="7"/>
      <c r="B17" s="8" t="s">
        <v>39</v>
      </c>
      <c r="C17" s="9">
        <f>C12/(C14*C11)</f>
        <v>2.8571428571428571E-2</v>
      </c>
      <c r="D17" s="10" t="s">
        <v>13</v>
      </c>
      <c r="E17" s="7"/>
      <c r="F17" s="14" t="s">
        <v>29</v>
      </c>
      <c r="G17" s="14"/>
      <c r="H17" s="14"/>
    </row>
    <row r="18" spans="1:9" ht="18" x14ac:dyDescent="0.35">
      <c r="A18" s="7"/>
      <c r="B18" s="8" t="s">
        <v>40</v>
      </c>
      <c r="C18" s="10">
        <f>((((C12)^2)*(2*PI()*C6*10^6)*C13))/C14^2</f>
        <v>3.3384486961118766E-2</v>
      </c>
      <c r="D18" s="10" t="s">
        <v>0</v>
      </c>
      <c r="E18" s="7"/>
      <c r="F18" s="14" t="s">
        <v>24</v>
      </c>
      <c r="G18" s="14"/>
      <c r="H18" s="14"/>
    </row>
    <row r="19" spans="1:9" ht="15.6" x14ac:dyDescent="0.35">
      <c r="B19" s="11" t="s">
        <v>41</v>
      </c>
      <c r="C19" s="12">
        <f>C12*C10^2*PI()</f>
        <v>1.7671458676442585E-4</v>
      </c>
      <c r="D19" s="10" t="s">
        <v>22</v>
      </c>
      <c r="F19" s="14" t="s">
        <v>23</v>
      </c>
      <c r="G19" s="14"/>
      <c r="H19" s="14"/>
      <c r="I19" s="14"/>
    </row>
    <row r="20" spans="1:9" ht="15" x14ac:dyDescent="0.25">
      <c r="B20" s="1"/>
      <c r="C20" s="3"/>
      <c r="D20" s="2"/>
      <c r="F20" s="5"/>
      <c r="G20" s="5"/>
      <c r="H20" s="5"/>
      <c r="I20" s="5"/>
    </row>
    <row r="21" spans="1:9" ht="15" x14ac:dyDescent="0.25">
      <c r="B21" s="13" t="s">
        <v>30</v>
      </c>
      <c r="C21" s="13"/>
    </row>
    <row r="23" spans="1:9" ht="18" x14ac:dyDescent="0.35">
      <c r="B23" t="s">
        <v>31</v>
      </c>
      <c r="C23" s="7">
        <v>3.5000000000000003E-2</v>
      </c>
      <c r="D23" s="7" t="s">
        <v>3</v>
      </c>
      <c r="F23" s="14" t="s">
        <v>32</v>
      </c>
      <c r="G23" s="14"/>
      <c r="H23" s="14"/>
    </row>
    <row r="24" spans="1:9" ht="15" x14ac:dyDescent="0.25">
      <c r="A24" s="15" t="s">
        <v>4</v>
      </c>
      <c r="B24" s="15"/>
      <c r="C24" s="15"/>
      <c r="D24" s="15"/>
      <c r="E24" s="15"/>
    </row>
    <row r="25" spans="1:9" ht="15.6" x14ac:dyDescent="0.35">
      <c r="B25" s="11" t="s">
        <v>42</v>
      </c>
      <c r="C25" s="10">
        <f>(C19/(4*PI()*((C5/(C6*10^6))/(2*PI()))^2*C23^3))*SQRT((C23^4)-(C23^2*((C5/(C6*10^6))/(2*PI()))^2)+(((C5/(C6*10^6))/(2*PI()))^4))</f>
        <v>0.32797211455894842</v>
      </c>
      <c r="D25" s="10" t="s">
        <v>33</v>
      </c>
      <c r="F25" t="s">
        <v>37</v>
      </c>
    </row>
    <row r="26" spans="1:9" ht="15.6" x14ac:dyDescent="0.35">
      <c r="B26" s="11" t="s">
        <v>43</v>
      </c>
      <c r="C26" s="10">
        <f>20*LOG10(((C19/(4*PI()*((C5/(C6*10^6))/(2*PI()))^2*C23^3))*SQRT((C23^4)-(C23^2*((C5/(C6*10^6))/(2*PI()))^2)+(((C5/(C6*10^6))/(2*PI()))^4)))/0.000001)</f>
        <v>110.31673839813604</v>
      </c>
      <c r="D26" s="10" t="s">
        <v>35</v>
      </c>
    </row>
    <row r="27" spans="1:9" ht="15.6" x14ac:dyDescent="0.35">
      <c r="B27" s="11" t="s">
        <v>44</v>
      </c>
      <c r="C27" s="10">
        <f>(C19*C4*C5)/(4*PI()*((C5/(C6*10^6))/(2*PI()))^2*C23^2)*SQRT((C23^2)+(((C5/(C6*10^6))/(2*PI()))^2))</f>
        <v>1.2291286763726599</v>
      </c>
      <c r="D27" s="10" t="s">
        <v>34</v>
      </c>
      <c r="F27" t="s">
        <v>38</v>
      </c>
    </row>
    <row r="28" spans="1:9" ht="15.6" x14ac:dyDescent="0.35">
      <c r="B28" s="11" t="s">
        <v>45</v>
      </c>
      <c r="C28" s="10">
        <f>20*LOG10(C27/0.000001)</f>
        <v>121.79194702328323</v>
      </c>
      <c r="D28" s="10" t="s">
        <v>36</v>
      </c>
    </row>
  </sheetData>
  <mergeCells count="16">
    <mergeCell ref="F19:I19"/>
    <mergeCell ref="B21:C21"/>
    <mergeCell ref="A24:E24"/>
    <mergeCell ref="F10:H10"/>
    <mergeCell ref="F11:H11"/>
    <mergeCell ref="F12:H12"/>
    <mergeCell ref="F23:H23"/>
    <mergeCell ref="B2:G2"/>
    <mergeCell ref="F4:H4"/>
    <mergeCell ref="F6:H6"/>
    <mergeCell ref="F14:H14"/>
    <mergeCell ref="F18:H18"/>
    <mergeCell ref="F5:H5"/>
    <mergeCell ref="F17:H17"/>
    <mergeCell ref="B8:G8"/>
    <mergeCell ref="A16:E1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11" sqref="K11"/>
    </sheetView>
  </sheetViews>
  <sheetFormatPr baseColWidth="10" defaultRowHeight="14.4" x14ac:dyDescent="0.3"/>
  <cols>
    <col min="3" max="3" width="35.33203125" bestFit="1" customWidth="1"/>
    <col min="6" max="6" width="12" bestFit="1" customWidth="1"/>
    <col min="8" max="8" width="12" bestFit="1" customWidth="1"/>
    <col min="10" max="10" width="12" bestFit="1" customWidth="1"/>
  </cols>
  <sheetData>
    <row r="1" spans="1:8" ht="15" x14ac:dyDescent="0.25">
      <c r="C1" s="7"/>
      <c r="D1" s="7"/>
    </row>
    <row r="2" spans="1:8" ht="15" x14ac:dyDescent="0.25">
      <c r="B2" s="13" t="s">
        <v>15</v>
      </c>
      <c r="C2" s="13"/>
      <c r="D2" s="13"/>
      <c r="E2" s="13"/>
      <c r="F2" s="13"/>
      <c r="G2" s="13"/>
    </row>
    <row r="3" spans="1:8" ht="15" x14ac:dyDescent="0.25">
      <c r="B3" s="6"/>
      <c r="C3" s="6"/>
      <c r="D3" s="6"/>
      <c r="E3" s="6"/>
      <c r="F3" s="6"/>
      <c r="G3" s="6"/>
    </row>
    <row r="4" spans="1:8" x14ac:dyDescent="0.3">
      <c r="B4" t="s">
        <v>5</v>
      </c>
      <c r="C4" s="7">
        <f>Coplanar!C4</f>
        <v>1.2566370614359173E-6</v>
      </c>
      <c r="D4" s="7" t="s">
        <v>6</v>
      </c>
      <c r="F4" s="14" t="s">
        <v>16</v>
      </c>
      <c r="G4" s="14"/>
      <c r="H4" s="14"/>
    </row>
    <row r="5" spans="1:8" ht="15" x14ac:dyDescent="0.25">
      <c r="B5" t="s">
        <v>25</v>
      </c>
      <c r="C5" s="7">
        <f>Coplanar!C5</f>
        <v>299800000</v>
      </c>
      <c r="D5" s="7" t="s">
        <v>26</v>
      </c>
      <c r="F5" s="14" t="s">
        <v>27</v>
      </c>
      <c r="G5" s="14"/>
      <c r="H5" s="14"/>
    </row>
    <row r="6" spans="1:8" ht="15" x14ac:dyDescent="0.25">
      <c r="B6" t="s">
        <v>17</v>
      </c>
      <c r="C6" s="7">
        <f>Coplanar!C6</f>
        <v>13.56</v>
      </c>
      <c r="D6" s="7" t="s">
        <v>7</v>
      </c>
      <c r="F6" s="14" t="s">
        <v>18</v>
      </c>
      <c r="G6" s="14"/>
      <c r="H6" s="14"/>
    </row>
    <row r="7" spans="1:8" ht="15" x14ac:dyDescent="0.25">
      <c r="C7" s="7"/>
      <c r="D7" s="7"/>
    </row>
    <row r="8" spans="1:8" ht="15" x14ac:dyDescent="0.25">
      <c r="B8" s="13" t="s">
        <v>10</v>
      </c>
      <c r="C8" s="13"/>
      <c r="D8" s="13"/>
      <c r="E8" s="13"/>
      <c r="F8" s="13"/>
      <c r="G8" s="13"/>
    </row>
    <row r="9" spans="1:8" ht="15" x14ac:dyDescent="0.25">
      <c r="C9" s="7"/>
      <c r="D9" s="7"/>
    </row>
    <row r="10" spans="1:8" ht="18" x14ac:dyDescent="0.35">
      <c r="B10" t="s">
        <v>9</v>
      </c>
      <c r="C10" s="7">
        <f>Coplanar!C10</f>
        <v>7.4999999999999997E-3</v>
      </c>
      <c r="D10" s="7" t="s">
        <v>3</v>
      </c>
      <c r="F10" s="14" t="s">
        <v>20</v>
      </c>
      <c r="G10" s="14"/>
      <c r="H10" s="14"/>
    </row>
    <row r="11" spans="1:8" ht="18" x14ac:dyDescent="0.35">
      <c r="B11" t="s">
        <v>11</v>
      </c>
      <c r="C11" s="7">
        <v>1</v>
      </c>
      <c r="D11" s="7" t="s">
        <v>1</v>
      </c>
      <c r="F11" s="14" t="s">
        <v>14</v>
      </c>
      <c r="G11" s="14"/>
      <c r="H11" s="14"/>
    </row>
    <row r="12" spans="1:8" ht="18" x14ac:dyDescent="0.35">
      <c r="B12" t="s">
        <v>12</v>
      </c>
      <c r="C12" s="7">
        <f>Coplanar!C12</f>
        <v>1</v>
      </c>
      <c r="D12" s="7" t="s">
        <v>13</v>
      </c>
      <c r="F12" s="14" t="s">
        <v>50</v>
      </c>
      <c r="G12" s="14"/>
      <c r="H12" s="14"/>
    </row>
    <row r="13" spans="1:8" ht="18" x14ac:dyDescent="0.35">
      <c r="B13" t="s">
        <v>8</v>
      </c>
      <c r="C13" s="7">
        <f>Coplanar!C13</f>
        <v>4.8000000000000006E-7</v>
      </c>
      <c r="D13" s="7" t="s">
        <v>2</v>
      </c>
      <c r="F13" s="5" t="s">
        <v>19</v>
      </c>
      <c r="G13" s="5"/>
      <c r="H13" s="5"/>
    </row>
    <row r="14" spans="1:8" ht="18" x14ac:dyDescent="0.35">
      <c r="B14" t="s">
        <v>28</v>
      </c>
      <c r="C14" s="7">
        <f>Coplanar!C14</f>
        <v>35</v>
      </c>
      <c r="D14" s="7"/>
      <c r="F14" s="14" t="s">
        <v>21</v>
      </c>
      <c r="G14" s="14"/>
      <c r="H14" s="14"/>
    </row>
    <row r="15" spans="1:8" ht="15" x14ac:dyDescent="0.25">
      <c r="C15" s="7"/>
      <c r="D15" s="7"/>
    </row>
    <row r="16" spans="1:8" ht="15" x14ac:dyDescent="0.25">
      <c r="A16" s="15" t="s">
        <v>4</v>
      </c>
      <c r="B16" s="15"/>
      <c r="C16" s="15"/>
      <c r="D16" s="15"/>
      <c r="E16" s="15"/>
    </row>
    <row r="17" spans="1:9" ht="18" x14ac:dyDescent="0.35">
      <c r="A17" s="7"/>
      <c r="B17" s="8" t="s">
        <v>39</v>
      </c>
      <c r="C17" s="9">
        <f>C12/(C14*C11)</f>
        <v>2.8571428571428571E-2</v>
      </c>
      <c r="D17" s="10" t="s">
        <v>13</v>
      </c>
      <c r="E17" s="7"/>
      <c r="F17" s="14" t="s">
        <v>29</v>
      </c>
      <c r="G17" s="14"/>
      <c r="H17" s="14"/>
    </row>
    <row r="18" spans="1:9" ht="18" x14ac:dyDescent="0.35">
      <c r="A18" s="7"/>
      <c r="B18" s="8" t="s">
        <v>40</v>
      </c>
      <c r="C18" s="10">
        <f>(((C12*1)^2)*2*PI()*C6*10^6*C13)/C14^2</f>
        <v>3.3384486961118766E-2</v>
      </c>
      <c r="D18" s="10" t="s">
        <v>0</v>
      </c>
      <c r="E18" s="7"/>
      <c r="F18" s="14" t="s">
        <v>24</v>
      </c>
      <c r="G18" s="14"/>
      <c r="H18" s="14"/>
    </row>
    <row r="19" spans="1:9" ht="15.6" x14ac:dyDescent="0.35">
      <c r="B19" s="11" t="s">
        <v>41</v>
      </c>
      <c r="C19" s="12">
        <f>C12*C10^2*PI()</f>
        <v>1.7671458676442585E-4</v>
      </c>
      <c r="D19" s="10" t="s">
        <v>22</v>
      </c>
      <c r="F19" s="14" t="s">
        <v>23</v>
      </c>
      <c r="G19" s="14"/>
      <c r="H19" s="14"/>
      <c r="I19" s="14"/>
    </row>
    <row r="20" spans="1:9" ht="15" x14ac:dyDescent="0.25">
      <c r="B20" s="1"/>
      <c r="C20" s="3"/>
      <c r="D20" s="2"/>
      <c r="F20" s="5"/>
      <c r="G20" s="5"/>
      <c r="H20" s="5"/>
      <c r="I20" s="5"/>
    </row>
    <row r="21" spans="1:9" ht="15" x14ac:dyDescent="0.25">
      <c r="B21" s="13" t="s">
        <v>30</v>
      </c>
      <c r="C21" s="13"/>
    </row>
    <row r="23" spans="1:9" ht="18" x14ac:dyDescent="0.35">
      <c r="B23" t="s">
        <v>31</v>
      </c>
      <c r="C23" s="7">
        <f>Coplanar!C23</f>
        <v>3.5000000000000003E-2</v>
      </c>
      <c r="D23" s="7" t="s">
        <v>3</v>
      </c>
      <c r="F23" s="14" t="s">
        <v>32</v>
      </c>
      <c r="G23" s="14"/>
      <c r="H23" s="14"/>
    </row>
    <row r="24" spans="1:9" ht="15" x14ac:dyDescent="0.25">
      <c r="A24" s="15" t="s">
        <v>4</v>
      </c>
      <c r="B24" s="15"/>
      <c r="C24" s="15"/>
      <c r="D24" s="15"/>
      <c r="E24" s="15"/>
    </row>
    <row r="25" spans="1:9" ht="15.6" x14ac:dyDescent="0.35">
      <c r="B25" s="11" t="s">
        <v>46</v>
      </c>
      <c r="C25" s="10">
        <f>(C19/(2*PI()*(((C5/(C6*10^6))/2*PI()))^2*C23^3))*SQRT((((C5/(C6*10^6))/2*PI())^4)+((C5/(C6*10^6))/2*PI())^2*C23^2)</f>
        <v>0.65597700951254123</v>
      </c>
      <c r="D25" s="10" t="s">
        <v>33</v>
      </c>
      <c r="F25" t="s">
        <v>37</v>
      </c>
    </row>
    <row r="26" spans="1:9" ht="15.6" x14ac:dyDescent="0.35">
      <c r="B26" s="11" t="s">
        <v>47</v>
      </c>
      <c r="C26" s="10">
        <f>20*LOG10((C19/(2*PI()*(((C5/(C6*10^6))/2*PI()))^2*C23^3))*SQRT((((C5/(C6*10^6))/2*PI())^4)+((C5/(C6*10^6))/2*PI())^2*C23^2)/0.000001)</f>
        <v>116.33777237236664</v>
      </c>
      <c r="D26" s="10" t="s">
        <v>35</v>
      </c>
    </row>
    <row r="27" spans="1:9" ht="15.6" x14ac:dyDescent="0.35">
      <c r="B27" s="11" t="s">
        <v>48</v>
      </c>
      <c r="C27" s="10">
        <v>0</v>
      </c>
      <c r="D27" s="10" t="s">
        <v>34</v>
      </c>
      <c r="F27" t="s">
        <v>38</v>
      </c>
    </row>
    <row r="28" spans="1:9" ht="15.6" x14ac:dyDescent="0.35">
      <c r="B28" s="11" t="s">
        <v>49</v>
      </c>
      <c r="C28" s="10" t="e">
        <f>20*LOG10(C27/0.000001)</f>
        <v>#NUM!</v>
      </c>
      <c r="D28" s="10" t="s">
        <v>36</v>
      </c>
    </row>
  </sheetData>
  <mergeCells count="16">
    <mergeCell ref="F10:H10"/>
    <mergeCell ref="B2:G2"/>
    <mergeCell ref="F4:H4"/>
    <mergeCell ref="F5:H5"/>
    <mergeCell ref="F6:H6"/>
    <mergeCell ref="B8:G8"/>
    <mergeCell ref="F19:I19"/>
    <mergeCell ref="B21:C21"/>
    <mergeCell ref="F23:H23"/>
    <mergeCell ref="A24:E24"/>
    <mergeCell ref="F11:H11"/>
    <mergeCell ref="F12:H12"/>
    <mergeCell ref="F14:H14"/>
    <mergeCell ref="A16:E16"/>
    <mergeCell ref="F17:H17"/>
    <mergeCell ref="F18:H1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Coplanar</vt:lpstr>
      <vt:lpstr>Coaxial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atp01798</dc:creator>
  <cp:lastModifiedBy>dasis</cp:lastModifiedBy>
  <cp:lastPrinted>2015-09-16T07:45:29Z</cp:lastPrinted>
  <dcterms:created xsi:type="dcterms:W3CDTF">2015-06-22T13:21:46Z</dcterms:created>
  <dcterms:modified xsi:type="dcterms:W3CDTF">2023-08-29T08:18:04Z</dcterms:modified>
</cp:coreProperties>
</file>