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036"/>
  </bookViews>
  <sheets>
    <sheet name="Antenna_calc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9" l="1"/>
  <c r="R16" i="19"/>
  <c r="M16" i="19"/>
  <c r="K16" i="19"/>
  <c r="C14" i="19" l="1"/>
  <c r="C13" i="19"/>
  <c r="J16" i="19" l="1"/>
  <c r="C16" i="19"/>
  <c r="C11" i="19"/>
</calcChain>
</file>

<file path=xl/sharedStrings.xml><?xml version="1.0" encoding="utf-8"?>
<sst xmlns="http://schemas.openxmlformats.org/spreadsheetml/2006/main" count="36" uniqueCount="28">
  <si>
    <t xml:space="preserve"> ---</t>
  </si>
  <si>
    <t>H</t>
  </si>
  <si>
    <t>d</t>
  </si>
  <si>
    <t>m</t>
  </si>
  <si>
    <t>L</t>
  </si>
  <si>
    <t xml:space="preserve"> ---------------------------------------</t>
  </si>
  <si>
    <t>w</t>
  </si>
  <si>
    <t>t</t>
  </si>
  <si>
    <t>µ0</t>
  </si>
  <si>
    <t>Vs/Am</t>
  </si>
  <si>
    <t>Inductance of rectangular conductor coil</t>
  </si>
  <si>
    <t>Antenna inductance (Air Coil)</t>
  </si>
  <si>
    <t>conductor track width in meters</t>
  </si>
  <si>
    <t>conductor thickness in meters</t>
  </si>
  <si>
    <t>equivalent area circular conductor diameter</t>
  </si>
  <si>
    <t>N</t>
  </si>
  <si>
    <t>nuber of turns</t>
  </si>
  <si>
    <t>E</t>
  </si>
  <si>
    <t>turn exponent</t>
  </si>
  <si>
    <t>a0</t>
  </si>
  <si>
    <t>a_avg</t>
  </si>
  <si>
    <t>g</t>
  </si>
  <si>
    <t>conductor track gap in meters</t>
  </si>
  <si>
    <t>average long side in meters</t>
  </si>
  <si>
    <t>b_avg</t>
  </si>
  <si>
    <t>b0</t>
  </si>
  <si>
    <t>long side (maximum) in meters</t>
  </si>
  <si>
    <t>short side (maximum) in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</si>
</sst>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  <color rgb="FF3AFA2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0</xdr:rowOff>
        </xdr:from>
        <xdr:to>
          <xdr:col>11</xdr:col>
          <xdr:colOff>160020</xdr:colOff>
          <xdr:row>18</xdr:row>
          <xdr:rowOff>182880</xdr:rowOff>
        </xdr:to>
        <xdr:sp macro="" textlink="">
          <xdr:nvSpPr>
            <xdr:cNvPr id="19461" name="Object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68581</xdr:colOff>
      <xdr:row>0</xdr:row>
      <xdr:rowOff>114300</xdr:rowOff>
    </xdr:from>
    <xdr:to>
      <xdr:col>16</xdr:col>
      <xdr:colOff>281941</xdr:colOff>
      <xdr:row>13</xdr:row>
      <xdr:rowOff>99955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6181" y="114300"/>
          <a:ext cx="3535680" cy="2446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32"/>
  <sheetViews>
    <sheetView tabSelected="1" workbookViewId="0">
      <selection activeCell="N23" sqref="N23"/>
    </sheetView>
  </sheetViews>
  <sheetFormatPr baseColWidth="10" defaultColWidth="9.109375" defaultRowHeight="14.4" x14ac:dyDescent="0.3"/>
  <cols>
    <col min="3" max="3" width="12" style="2" bestFit="1" customWidth="1"/>
    <col min="4" max="4" width="9.109375" style="2"/>
    <col min="10" max="11" width="12" bestFit="1" customWidth="1"/>
    <col min="13" max="13" width="12" bestFit="1" customWidth="1"/>
    <col min="18" max="18" width="12" bestFit="1" customWidth="1"/>
  </cols>
  <sheetData>
    <row r="2" spans="2:18" ht="15" x14ac:dyDescent="0.25">
      <c r="B2" s="9" t="s">
        <v>10</v>
      </c>
      <c r="C2" s="9"/>
      <c r="D2" s="9"/>
      <c r="E2" s="9"/>
    </row>
    <row r="4" spans="2:18" ht="15" x14ac:dyDescent="0.25">
      <c r="B4" t="s">
        <v>19</v>
      </c>
      <c r="C4" s="2">
        <v>7.9000000000000001E-2</v>
      </c>
      <c r="D4" s="2" t="s">
        <v>3</v>
      </c>
      <c r="F4" t="s">
        <v>26</v>
      </c>
    </row>
    <row r="5" spans="2:18" ht="15" x14ac:dyDescent="0.25">
      <c r="B5" t="s">
        <v>25</v>
      </c>
      <c r="C5" s="2">
        <v>4.9000000000000002E-2</v>
      </c>
      <c r="D5" s="2" t="s">
        <v>3</v>
      </c>
      <c r="F5" t="s">
        <v>27</v>
      </c>
    </row>
    <row r="6" spans="2:18" ht="15" x14ac:dyDescent="0.25">
      <c r="B6" t="s">
        <v>6</v>
      </c>
      <c r="C6" s="2">
        <v>6.9999999999999999E-4</v>
      </c>
      <c r="D6" s="2" t="s">
        <v>3</v>
      </c>
      <c r="F6" t="s">
        <v>12</v>
      </c>
    </row>
    <row r="7" spans="2:18" ht="15" x14ac:dyDescent="0.25">
      <c r="B7" t="s">
        <v>21</v>
      </c>
      <c r="C7" s="6">
        <v>4.0000000000000002E-4</v>
      </c>
      <c r="D7" s="6" t="s">
        <v>3</v>
      </c>
      <c r="F7" t="s">
        <v>22</v>
      </c>
    </row>
    <row r="8" spans="2:18" ht="15" x14ac:dyDescent="0.25">
      <c r="B8" t="s">
        <v>7</v>
      </c>
      <c r="C8" s="2">
        <v>1.8E-5</v>
      </c>
      <c r="D8" s="2" t="s">
        <v>3</v>
      </c>
      <c r="F8" t="s">
        <v>13</v>
      </c>
    </row>
    <row r="9" spans="2:18" ht="15" x14ac:dyDescent="0.25">
      <c r="B9" t="s">
        <v>15</v>
      </c>
      <c r="C9" s="4">
        <v>6</v>
      </c>
      <c r="D9" s="4" t="s">
        <v>0</v>
      </c>
      <c r="F9" t="s">
        <v>16</v>
      </c>
    </row>
    <row r="10" spans="2:18" ht="15" x14ac:dyDescent="0.25">
      <c r="C10" s="4"/>
      <c r="D10" s="4"/>
    </row>
    <row r="11" spans="2:18" ht="15" x14ac:dyDescent="0.25">
      <c r="B11" t="s">
        <v>2</v>
      </c>
      <c r="C11" s="2">
        <f>2*SQRT((C6*C8)/PI())</f>
        <v>1.2666024736934258E-4</v>
      </c>
      <c r="D11" s="2" t="s">
        <v>3</v>
      </c>
      <c r="F11" t="s">
        <v>14</v>
      </c>
    </row>
    <row r="12" spans="2:18" ht="15" x14ac:dyDescent="0.25">
      <c r="C12" s="6"/>
      <c r="D12" s="6"/>
    </row>
    <row r="13" spans="2:18" ht="15" x14ac:dyDescent="0.25">
      <c r="B13" t="s">
        <v>20</v>
      </c>
      <c r="C13" s="6">
        <f>((C4-2*C9*(C7+C8))+C4)/2</f>
        <v>7.6492000000000004E-2</v>
      </c>
      <c r="D13" s="6" t="s">
        <v>3</v>
      </c>
      <c r="F13" t="s">
        <v>23</v>
      </c>
    </row>
    <row r="14" spans="2:18" ht="15" x14ac:dyDescent="0.25">
      <c r="B14" t="s">
        <v>24</v>
      </c>
      <c r="C14" s="6">
        <f>((C5-2*C9*(C7+C8))+C5)/2</f>
        <v>4.6492000000000006E-2</v>
      </c>
      <c r="D14" s="6" t="s">
        <v>3</v>
      </c>
    </row>
    <row r="15" spans="2:18" ht="15" x14ac:dyDescent="0.25">
      <c r="C15" s="4"/>
      <c r="D15" s="4"/>
    </row>
    <row r="16" spans="2:18" x14ac:dyDescent="0.3">
      <c r="B16" t="s">
        <v>8</v>
      </c>
      <c r="C16" s="2">
        <f>4*PI()*0.0000001</f>
        <v>1.2566370614359173E-6</v>
      </c>
      <c r="D16" s="2" t="s">
        <v>9</v>
      </c>
      <c r="J16">
        <f>(C16*C13)/(16*PI())</f>
        <v>1.9123000000000001E-9</v>
      </c>
      <c r="K16">
        <f>(C16*C14)/(16*PI())</f>
        <v>1.1623000000000002E-9</v>
      </c>
      <c r="M16">
        <f>(C16/(2*PI()))*(C13*LN((2*C13*C14)/(C11*(C13+SQRT(C13^2+C14^2))))-2*C14+SQRT(C13^2+C14^2))</f>
        <v>8.8401247754498973E-8</v>
      </c>
      <c r="R16">
        <f>(C14*LN((2*C13*C14)/(C11*(C14+SQRT(C13^2+C14^2))))-2*C13+SQRT(C13^2+C14^2))*(C16/(2*PI()))</f>
        <v>4.3311600960573461E-8</v>
      </c>
    </row>
    <row r="17" spans="1:11" ht="15" x14ac:dyDescent="0.25">
      <c r="B17" t="s">
        <v>17</v>
      </c>
      <c r="C17" s="4">
        <v>1.6</v>
      </c>
      <c r="D17" s="4" t="s">
        <v>0</v>
      </c>
      <c r="F17" t="s">
        <v>18</v>
      </c>
    </row>
    <row r="18" spans="1:11" ht="15" x14ac:dyDescent="0.25">
      <c r="A18" s="10" t="s">
        <v>5</v>
      </c>
      <c r="B18" s="10"/>
      <c r="C18" s="10"/>
      <c r="D18" s="10"/>
      <c r="E18" s="10"/>
    </row>
    <row r="19" spans="1:11" ht="15" x14ac:dyDescent="0.25">
      <c r="B19" s="1" t="s">
        <v>4</v>
      </c>
      <c r="C19" s="3">
        <f>(2*J16+2*K16+2*M16+2*R16)*(C9^C17)</f>
        <v>4.7393791023596761E-6</v>
      </c>
      <c r="D19" s="3" t="s">
        <v>1</v>
      </c>
      <c r="F19" s="8" t="s">
        <v>11</v>
      </c>
      <c r="G19" s="8"/>
      <c r="H19" s="8"/>
      <c r="I19" s="8"/>
    </row>
    <row r="22" spans="1:11" ht="15" x14ac:dyDescent="0.25">
      <c r="B22" s="9"/>
      <c r="C22" s="9"/>
      <c r="D22" s="9"/>
      <c r="E22" s="9"/>
      <c r="F22" s="9"/>
    </row>
    <row r="28" spans="1:11" x14ac:dyDescent="0.3">
      <c r="A28" s="10"/>
      <c r="B28" s="10"/>
      <c r="C28" s="10"/>
      <c r="D28" s="10"/>
      <c r="E28" s="10"/>
    </row>
    <row r="29" spans="1:11" x14ac:dyDescent="0.3">
      <c r="B29" s="1"/>
      <c r="C29" s="5"/>
      <c r="D29" s="3"/>
      <c r="F29" s="8"/>
      <c r="G29" s="8"/>
      <c r="H29" s="8"/>
      <c r="I29" s="8"/>
      <c r="J29" s="8"/>
      <c r="K29" s="8"/>
    </row>
    <row r="32" spans="1:11" x14ac:dyDescent="0.3">
      <c r="C32" s="7"/>
    </row>
  </sheetData>
  <mergeCells count="6">
    <mergeCell ref="F29:K29"/>
    <mergeCell ref="B22:F22"/>
    <mergeCell ref="B2:E2"/>
    <mergeCell ref="A18:E18"/>
    <mergeCell ref="A28:E28"/>
    <mergeCell ref="F19:I1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9461" r:id="rId4">
          <objectPr defaultSize="0" autoPict="0" r:id="rId5">
            <anchor moveWithCells="1" sizeWithCells="1">
              <from>
                <xdr:col>9</xdr:col>
                <xdr:colOff>0</xdr:colOff>
                <xdr:row>18</xdr:row>
                <xdr:rowOff>0</xdr:rowOff>
              </from>
              <to>
                <xdr:col>11</xdr:col>
                <xdr:colOff>160020</xdr:colOff>
                <xdr:row>18</xdr:row>
                <xdr:rowOff>182880</xdr:rowOff>
              </to>
            </anchor>
          </objectPr>
        </oleObject>
      </mc:Choice>
      <mc:Fallback>
        <oleObject progId="Equation.3" shapeId="194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Antenna_calc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atp01798</dc:creator>
  <cp:lastModifiedBy>dasis</cp:lastModifiedBy>
  <cp:lastPrinted>2015-09-16T07:45:29Z</cp:lastPrinted>
  <dcterms:created xsi:type="dcterms:W3CDTF">2015-06-22T13:21:46Z</dcterms:created>
  <dcterms:modified xsi:type="dcterms:W3CDTF">2023-08-29T08:21:22Z</dcterms:modified>
</cp:coreProperties>
</file>